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12180" activeTab="0"/>
  </bookViews>
  <sheets>
    <sheet name="F05 LDF  JUNIO  2019" sheetId="1" r:id="rId1"/>
  </sheets>
  <definedNames>
    <definedName name="_xlnm.Print_Area" localSheetId="0">'F05 LDF  JUNIO  2019'!$B$2:$J$80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<sst xmlns="http://schemas.openxmlformats.org/spreadsheetml/2006/main" count="101" uniqueCount="99">
  <si>
    <t>ESTADO DE MICHOACAN DE OCAMPO</t>
  </si>
  <si>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</si>
  <si>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</si>
  <si>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</si>
  <si>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</si>
  <si>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</si>
  <si>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</si>
  <si>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</si>
  <si>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</si>
  <si>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</si>
  <si>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</si>
  <si>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</si>
  <si>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</si>
  <si>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</si>
  <si>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4.1.1.,4.1.9.,4.3.9</t>
  </si>
  <si>
    <t>B. Cuotas y Aportaciones de Seguridad Social</t>
  </si>
  <si>
    <t>C. Contribuciones de Mejoras</t>
  </si>
  <si>
    <t>4.1.3.1.01, 4.1.3.1.02</t>
  </si>
  <si>
    <t>D. Derechos</t>
  </si>
  <si>
    <t>4.1.4.3, 4.1.4.4, 4.1.4.9</t>
  </si>
  <si>
    <t>E. Productos</t>
  </si>
  <si>
    <t>4.1.5.1, 4.1.5.9</t>
  </si>
  <si>
    <t>F. Aprovechamientos</t>
  </si>
  <si>
    <t>4.1.6.1, 4.1.6.2, 4.1.6.3, 4.1.6.4, 4.1.6.8, 4.1.6.9</t>
  </si>
  <si>
    <t>G. Ingresos por Ventas de Bienes y Servicios</t>
  </si>
  <si>
    <t>4.1.7.2, 4.1.7.3</t>
  </si>
  <si>
    <t xml:space="preserve"> </t>
  </si>
  <si>
    <t>H. Participaciones</t>
  </si>
  <si>
    <t>(H=h1+h2+h3+h4+h5+h6+h7+h8+h9+h10+h11)</t>
  </si>
  <si>
    <t xml:space="preserve">h1) Fondo General de Participaciones </t>
  </si>
  <si>
    <t xml:space="preserve">4211010101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</si>
  <si>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</si>
  <si>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</si>
  <si>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</si>
  <si>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</si>
  <si>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</si>
  <si>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</si>
  <si>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</si>
  <si>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</si>
  <si>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4211010110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</si>
  <si>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</si>
  <si>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</si>
  <si>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</si>
  <si>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</si>
  <si>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</si>
  <si>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4211010104</t>
  </si>
  <si>
    <t>i3) Impuesto Sobre Automóviles Nuevos</t>
  </si>
  <si>
    <t>4211010106</t>
  </si>
  <si>
    <t>i4) Fondo de Compensación de Repecos-Intermedios</t>
  </si>
  <si>
    <t>i5) Otros Incentivos Económicos</t>
  </si>
  <si>
    <t>4211030101</t>
  </si>
  <si>
    <t xml:space="preserve">J. Transferencias 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</si>
  <si>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</si>
  <si>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</si>
  <si>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</si>
  <si>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</si>
  <si>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</si>
  <si>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</si>
  <si>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</si>
  <si>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</si>
  <si>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  </t>
  </si>
  <si>
    <t xml:space="preserve">Transferencias Federales Etiquetadas </t>
  </si>
  <si>
    <t>A. Aportaciones (A=a1+a2+a3+a4+a5+a6+a7+a8)</t>
  </si>
  <si>
    <t>a1) Fondo de Aportaciones para la Nómina Educativa y Gasto Operativo</t>
  </si>
  <si>
    <t>4212010101, 4212010102, 4212010103</t>
  </si>
  <si>
    <t>a2) Fondo de Aportaciones para los Servicios de Salud</t>
  </si>
  <si>
    <t>4212010200</t>
  </si>
  <si>
    <t>a3) Fondo de Aportaciones para la Infraestructura Social</t>
  </si>
  <si>
    <t>4212010300 + 4212020100</t>
  </si>
  <si>
    <t>a4) Fondo de Aportaciones para el Fortalecimiento de los Municipios y de las Demarcaciones Territoriales del Distrito Federal</t>
  </si>
  <si>
    <t>4212020200</t>
  </si>
  <si>
    <t>a5) Fondo de Aportaciones Múltiples</t>
  </si>
  <si>
    <t>4212010401, 4212010402, 4212010403, 4212010404</t>
  </si>
  <si>
    <t>a6) Fondo de Aportaciones para la Educación Tecnológica y de Adultos</t>
  </si>
  <si>
    <t>4212010501</t>
  </si>
  <si>
    <t>a7) Fondo de Aportaciones para la Seguridad Pública de los Estados y del Distrito Federal</t>
  </si>
  <si>
    <t>4212010600</t>
  </si>
  <si>
    <t>a8) Fondo de Aportaciones para el Fortalecimiento de las Entidades Federativas</t>
  </si>
  <si>
    <t>4212010700</t>
  </si>
  <si>
    <t>B. Convenios (B=b1+b2+b3+b4)</t>
  </si>
  <si>
    <t>b1) Convenios de Protección Social en Salud</t>
  </si>
  <si>
    <t>4.2.1.3.02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</si>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</sst>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20" applyFont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Fill="1"/>
    <xf numFmtId="164" fontId="6" fillId="0" borderId="1" xfId="20" applyFont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/>
    </xf>
    <xf numFmtId="164" fontId="7" fillId="0" borderId="1" xfId="20" applyFont="1" applyFill="1" applyBorder="1" applyAlignment="1">
      <alignment horizontal="center" vertical="center"/>
    </xf>
    <xf numFmtId="165" fontId="5" fillId="0" borderId="2" xfId="20" applyNumberFormat="1" applyFont="1" applyBorder="1" applyAlignment="1">
      <alignment vertical="center"/>
    </xf>
    <xf numFmtId="164" fontId="7" fillId="0" borderId="1" xfId="20" applyFont="1" applyBorder="1" applyAlignment="1">
      <alignment horizontal="center" vertical="center"/>
    </xf>
    <xf numFmtId="164" fontId="6" fillId="0" borderId="3" xfId="20" applyFont="1" applyFill="1" applyBorder="1" applyAlignment="1">
      <alignment horizontal="center" vertical="center"/>
    </xf>
    <xf numFmtId="4" fontId="0" fillId="0" borderId="0" xfId="0" applyNumberFormat="1" applyFill="1"/>
    <xf numFmtId="164" fontId="0" fillId="0" borderId="0" xfId="20" applyFont="1"/>
    <xf numFmtId="164" fontId="0" fillId="0" borderId="0" xfId="0" applyNumberFormat="1"/>
    <xf numFmtId="0" fontId="7" fillId="0" borderId="4" xfId="0" applyFont="1" applyBorder="1" applyAlignment="1">
      <alignment horizontal="left" vertical="center"/>
    </xf>
    <xf numFmtId="165" fontId="6" fillId="0" borderId="1" xfId="20" applyNumberFormat="1" applyFont="1" applyBorder="1" applyAlignment="1">
      <alignment horizontal="center" vertical="center"/>
    </xf>
    <xf numFmtId="165" fontId="8" fillId="0" borderId="1" xfId="20" applyNumberFormat="1" applyFont="1" applyBorder="1" applyAlignment="1">
      <alignment horizontal="center" vertical="center"/>
    </xf>
    <xf numFmtId="165" fontId="5" fillId="0" borderId="1" xfId="20" applyNumberFormat="1" applyFont="1" applyBorder="1" applyAlignment="1">
      <alignment horizontal="center" vertical="center"/>
    </xf>
    <xf numFmtId="49" fontId="5" fillId="0" borderId="0" xfId="2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" fontId="0" fillId="0" borderId="0" xfId="0" applyNumberFormat="1"/>
    <xf numFmtId="49" fontId="5" fillId="0" borderId="0" xfId="20" applyNumberFormat="1" applyFont="1" applyBorder="1" applyAlignment="1">
      <alignment horizontal="center" vertical="center"/>
    </xf>
    <xf numFmtId="164" fontId="9" fillId="0" borderId="0" xfId="2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165" fontId="0" fillId="0" borderId="0" xfId="0" applyNumberFormat="1"/>
    <xf numFmtId="165" fontId="6" fillId="0" borderId="1" xfId="20" applyNumberFormat="1" applyFont="1" applyFill="1" applyBorder="1" applyAlignment="1">
      <alignment horizontal="center" vertical="center"/>
    </xf>
    <xf numFmtId="49" fontId="5" fillId="0" borderId="0" xfId="20" applyNumberFormat="1" applyFont="1" applyBorder="1" applyAlignment="1">
      <alignment vertical="center"/>
    </xf>
    <xf numFmtId="165" fontId="5" fillId="0" borderId="3" xfId="20" applyNumberFormat="1" applyFont="1" applyBorder="1" applyAlignment="1">
      <alignment vertical="center"/>
    </xf>
    <xf numFmtId="16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65" fontId="8" fillId="0" borderId="1" xfId="20" applyNumberFormat="1" applyFont="1" applyFill="1" applyBorder="1" applyAlignment="1">
      <alignment horizontal="center" vertical="center"/>
    </xf>
    <xf numFmtId="4" fontId="10" fillId="0" borderId="0" xfId="0" applyNumberFormat="1" applyFont="1" applyFill="1"/>
    <xf numFmtId="165" fontId="5" fillId="0" borderId="3" xfId="2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165" fontId="9" fillId="0" borderId="0" xfId="0" applyNumberFormat="1" applyFont="1" applyFill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165" fontId="6" fillId="2" borderId="1" xfId="20" applyNumberFormat="1" applyFont="1" applyFill="1" applyBorder="1" applyAlignment="1">
      <alignment horizontal="center" vertical="center"/>
    </xf>
    <xf numFmtId="165" fontId="6" fillId="0" borderId="0" xfId="20" applyNumberFormat="1" applyFont="1" applyBorder="1" applyAlignment="1">
      <alignment horizontal="center" vertical="center"/>
    </xf>
    <xf numFmtId="164" fontId="4" fillId="0" borderId="1" xfId="20" applyFont="1" applyBorder="1" applyAlignment="1">
      <alignment horizontal="center" vertical="center"/>
    </xf>
    <xf numFmtId="164" fontId="5" fillId="0" borderId="1" xfId="20" applyFont="1" applyBorder="1" applyAlignment="1">
      <alignment horizontal="center" vertical="center"/>
    </xf>
    <xf numFmtId="4" fontId="10" fillId="0" borderId="0" xfId="0" applyNumberFormat="1" applyFont="1" applyFill="1" applyAlignment="1">
      <alignment vertical="top"/>
    </xf>
    <xf numFmtId="49" fontId="7" fillId="0" borderId="0" xfId="2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5" fontId="3" fillId="0" borderId="6" xfId="20" applyNumberFormat="1" applyFont="1" applyBorder="1" applyAlignment="1">
      <alignment vertical="center" wrapText="1"/>
    </xf>
    <xf numFmtId="165" fontId="3" fillId="0" borderId="6" xfId="20" applyNumberFormat="1" applyFont="1" applyBorder="1" applyAlignment="1">
      <alignment vertical="center"/>
    </xf>
    <xf numFmtId="165" fontId="5" fillId="0" borderId="6" xfId="20" applyNumberFormat="1" applyFont="1" applyBorder="1" applyAlignment="1">
      <alignment vertical="center"/>
    </xf>
    <xf numFmtId="49" fontId="3" fillId="0" borderId="0" xfId="20" applyNumberFormat="1" applyFont="1" applyBorder="1" applyAlignment="1">
      <alignment vertical="center"/>
    </xf>
    <xf numFmtId="165" fontId="3" fillId="0" borderId="2" xfId="20" applyNumberFormat="1" applyFont="1" applyBorder="1" applyAlignment="1">
      <alignment vertical="center"/>
    </xf>
    <xf numFmtId="164" fontId="7" fillId="3" borderId="1" xfId="20" applyFont="1" applyFill="1" applyBorder="1" applyAlignment="1">
      <alignment horizontal="center" vertical="center"/>
    </xf>
    <xf numFmtId="164" fontId="6" fillId="3" borderId="1" xfId="20" applyFont="1" applyFill="1" applyBorder="1" applyAlignment="1">
      <alignment horizontal="center" vertical="center"/>
    </xf>
    <xf numFmtId="164" fontId="5" fillId="3" borderId="1" xfId="20" applyFont="1" applyFill="1" applyBorder="1" applyAlignment="1">
      <alignment horizontal="center" vertical="center"/>
    </xf>
    <xf numFmtId="164" fontId="6" fillId="0" borderId="1" xfId="20" applyFont="1" applyBorder="1" applyAlignment="1">
      <alignment horizontal="justify" vertical="center"/>
    </xf>
    <xf numFmtId="164" fontId="7" fillId="0" borderId="1" xfId="20" applyFont="1" applyBorder="1" applyAlignment="1">
      <alignment horizontal="justify" vertical="center"/>
    </xf>
    <xf numFmtId="49" fontId="7" fillId="0" borderId="0" xfId="20" applyNumberFormat="1" applyFont="1" applyBorder="1" applyAlignment="1">
      <alignment horizontal="justify" vertical="center"/>
    </xf>
    <xf numFmtId="164" fontId="6" fillId="0" borderId="3" xfId="20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</xf>
    <xf numFmtId="165" fontId="5" fillId="0" borderId="0" xfId="2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165" fontId="6" fillId="0" borderId="3" xfId="2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5" fillId="0" borderId="1" xfId="20" applyNumberFormat="1" applyFont="1" applyBorder="1" applyAlignment="1">
      <alignment horizontal="center" vertical="center"/>
    </xf>
    <xf numFmtId="164" fontId="9" fillId="0" borderId="0" xfId="0" applyNumberFormat="1" applyFont="1" applyFill="1" applyAlignment="1">
      <alignment vertical="center"/>
    </xf>
    <xf numFmtId="164" fontId="9" fillId="0" borderId="0" xfId="20" applyFont="1" applyFill="1" applyAlignment="1">
      <alignment vertical="center"/>
    </xf>
    <xf numFmtId="165" fontId="5" fillId="0" borderId="0" xfId="20" applyNumberFormat="1" applyFont="1" applyFill="1" applyBorder="1" applyAlignment="1">
      <alignment horizontal="center" vertical="center"/>
    </xf>
    <xf numFmtId="165" fontId="5" fillId="0" borderId="1" xfId="20" applyNumberFormat="1" applyFont="1" applyFill="1" applyBorder="1" applyAlignment="1">
      <alignment horizontal="center" vertical="center"/>
    </xf>
    <xf numFmtId="165" fontId="6" fillId="0" borderId="1" xfId="20" applyNumberFormat="1" applyFont="1" applyBorder="1" applyAlignment="1">
      <alignment horizontal="justify" vertical="center"/>
    </xf>
    <xf numFmtId="49" fontId="6" fillId="0" borderId="0" xfId="20" applyNumberFormat="1" applyFont="1" applyBorder="1" applyAlignment="1">
      <alignment horizontal="justify" vertical="center"/>
    </xf>
    <xf numFmtId="165" fontId="6" fillId="0" borderId="0" xfId="20" applyNumberFormat="1" applyFont="1" applyBorder="1" applyAlignment="1">
      <alignment horizontal="justify" vertical="center"/>
    </xf>
    <xf numFmtId="0" fontId="11" fillId="0" borderId="0" xfId="0" applyFont="1"/>
    <xf numFmtId="165" fontId="3" fillId="0" borderId="1" xfId="20" applyNumberFormat="1" applyFont="1" applyBorder="1" applyAlignment="1">
      <alignment horizontal="justify" vertical="center"/>
    </xf>
    <xf numFmtId="49" fontId="3" fillId="0" borderId="0" xfId="20" applyNumberFormat="1" applyFont="1" applyBorder="1" applyAlignment="1">
      <alignment horizontal="justify" vertical="center"/>
    </xf>
    <xf numFmtId="165" fontId="3" fillId="0" borderId="0" xfId="20" applyNumberFormat="1" applyFont="1" applyBorder="1" applyAlignment="1">
      <alignment horizontal="justify" vertical="center"/>
    </xf>
    <xf numFmtId="49" fontId="6" fillId="0" borderId="0" xfId="20" applyNumberFormat="1" applyFont="1" applyFill="1" applyBorder="1" applyAlignment="1">
      <alignment horizontal="center" vertical="center"/>
    </xf>
    <xf numFmtId="165" fontId="6" fillId="0" borderId="0" xfId="20" applyNumberFormat="1" applyFont="1" applyFill="1" applyBorder="1" applyAlignment="1">
      <alignment horizontal="center" vertical="center"/>
    </xf>
    <xf numFmtId="164" fontId="9" fillId="0" borderId="0" xfId="20" applyFont="1"/>
    <xf numFmtId="164" fontId="7" fillId="0" borderId="0" xfId="20" applyFont="1" applyBorder="1" applyAlignment="1">
      <alignment horizontal="center" vertical="center"/>
    </xf>
    <xf numFmtId="165" fontId="3" fillId="0" borderId="1" xfId="20" applyNumberFormat="1" applyFont="1" applyBorder="1" applyAlignment="1">
      <alignment horizontal="center" vertical="center"/>
    </xf>
    <xf numFmtId="49" fontId="3" fillId="0" borderId="0" xfId="20" applyNumberFormat="1" applyFont="1" applyBorder="1" applyAlignment="1">
      <alignment horizontal="center" vertical="center"/>
    </xf>
    <xf numFmtId="165" fontId="3" fillId="0" borderId="0" xfId="2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65" fontId="6" fillId="0" borderId="8" xfId="20" applyNumberFormat="1" applyFont="1" applyBorder="1" applyAlignment="1">
      <alignment horizontal="justify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showGridLines="0" tabSelected="1" workbookViewId="0" topLeftCell="B55">
      <selection activeCell="J81" sqref="J81"/>
    </sheetView>
  </sheetViews>
  <sheetFormatPr defaultColWidth="11.421875" defaultRowHeight="15"/>
  <cols>
    <col min="1" max="1" width="2.8515625" style="0" customWidth="1"/>
    <col min="2" max="2" width="7.00390625" style="0" customWidth="1"/>
    <col min="3" max="3" width="5.8515625" style="0" customWidth="1"/>
    <col min="4" max="4" width="37.421875" style="0" customWidth="1"/>
    <col min="5" max="5" width="15.421875" style="0" customWidth="1"/>
    <col min="6" max="6" width="14.8515625" style="0" customWidth="1"/>
    <col min="7" max="7" width="15.421875" style="0" customWidth="1"/>
    <col min="8" max="8" width="14.140625" style="0" customWidth="1"/>
    <col min="9" max="9" width="14.421875" style="0" customWidth="1"/>
    <col min="10" max="10" width="14.7109375" style="0" customWidth="1"/>
    <col min="11" max="11" width="16.57421875" style="0" hidden="1" customWidth="1"/>
    <col min="12" max="12" width="16.421875" style="0" hidden="1" customWidth="1"/>
    <col min="13" max="13" width="15.140625" style="0" bestFit="1" customWidth="1"/>
  </cols>
  <sheetData>
    <row r="1" spans="2:3" ht="15.75" thickBot="1">
      <c r="B1" s="1"/>
      <c r="C1" s="2"/>
    </row>
    <row r="2" spans="2:12" ht="15">
      <c r="B2" s="113" t="s">
        <v>0</v>
      </c>
      <c r="C2" s="114"/>
      <c r="D2" s="114"/>
      <c r="E2" s="114"/>
      <c r="F2" s="114"/>
      <c r="G2" s="114"/>
      <c r="H2" s="114"/>
      <c r="I2" s="114"/>
      <c r="J2" s="115"/>
      <c r="K2" s="3"/>
      <c r="L2" s="4"/>
    </row>
    <row r="3" spans="2:12" ht="14.25" customHeight="1">
      <c r="B3" s="116" t="s">
        <v>1</v>
      </c>
      <c r="C3" s="117"/>
      <c r="D3" s="117"/>
      <c r="E3" s="117"/>
      <c r="F3" s="117"/>
      <c r="G3" s="117"/>
      <c r="H3" s="117"/>
      <c r="I3" s="117"/>
      <c r="J3" s="118"/>
      <c r="K3" s="5"/>
      <c r="L3" s="4"/>
    </row>
    <row r="4" spans="2:12" ht="15">
      <c r="B4" s="116" t="s">
        <v>98</v>
      </c>
      <c r="C4" s="117"/>
      <c r="D4" s="117"/>
      <c r="E4" s="117"/>
      <c r="F4" s="117"/>
      <c r="G4" s="117"/>
      <c r="H4" s="117"/>
      <c r="I4" s="117"/>
      <c r="J4" s="118"/>
      <c r="K4" s="5"/>
      <c r="L4" s="4"/>
    </row>
    <row r="5" spans="2:12" ht="12.75" customHeight="1" thickBot="1">
      <c r="B5" s="119" t="s">
        <v>2</v>
      </c>
      <c r="C5" s="120"/>
      <c r="D5" s="120"/>
      <c r="E5" s="120"/>
      <c r="F5" s="120"/>
      <c r="G5" s="120"/>
      <c r="H5" s="120"/>
      <c r="I5" s="120"/>
      <c r="J5" s="121"/>
      <c r="K5" s="6"/>
      <c r="L5" s="4"/>
    </row>
    <row r="6" spans="2:12" ht="15.75" thickBot="1">
      <c r="B6" s="122"/>
      <c r="C6" s="123"/>
      <c r="D6" s="124"/>
      <c r="E6" s="125" t="s">
        <v>3</v>
      </c>
      <c r="F6" s="126"/>
      <c r="G6" s="126"/>
      <c r="H6" s="126"/>
      <c r="I6" s="127"/>
      <c r="J6" s="128" t="s">
        <v>4</v>
      </c>
      <c r="K6" s="6"/>
      <c r="L6" s="4"/>
    </row>
    <row r="7" spans="2:12" ht="15">
      <c r="B7" s="131" t="s">
        <v>5</v>
      </c>
      <c r="C7" s="132"/>
      <c r="D7" s="133"/>
      <c r="E7" s="128" t="s">
        <v>6</v>
      </c>
      <c r="F7" s="134" t="s">
        <v>7</v>
      </c>
      <c r="G7" s="128" t="s">
        <v>8</v>
      </c>
      <c r="H7" s="128" t="s">
        <v>9</v>
      </c>
      <c r="I7" s="128" t="s">
        <v>10</v>
      </c>
      <c r="J7" s="129"/>
      <c r="K7" s="6"/>
      <c r="L7" s="7"/>
    </row>
    <row r="8" spans="2:12" ht="15.75" thickBot="1">
      <c r="B8" s="119" t="s">
        <v>11</v>
      </c>
      <c r="C8" s="120"/>
      <c r="D8" s="121"/>
      <c r="E8" s="130"/>
      <c r="F8" s="135"/>
      <c r="G8" s="130"/>
      <c r="H8" s="130"/>
      <c r="I8" s="130"/>
      <c r="J8" s="130"/>
      <c r="K8" s="6"/>
      <c r="L8" s="8"/>
    </row>
    <row r="9" spans="2:12" ht="15">
      <c r="B9" s="93" t="s">
        <v>12</v>
      </c>
      <c r="C9" s="94"/>
      <c r="D9" s="136"/>
      <c r="E9" s="9"/>
      <c r="F9" s="10"/>
      <c r="G9" s="11"/>
      <c r="H9" s="10"/>
      <c r="I9" s="12"/>
      <c r="J9" s="13"/>
      <c r="K9" s="14"/>
      <c r="L9" s="15"/>
    </row>
    <row r="10" spans="2:13" ht="15">
      <c r="B10" s="18"/>
      <c r="C10" s="98" t="s">
        <v>13</v>
      </c>
      <c r="D10" s="99"/>
      <c r="E10" s="19">
        <v>1813286943</v>
      </c>
      <c r="F10" s="19">
        <v>0</v>
      </c>
      <c r="G10" s="19">
        <f>SUM(E10:F10)</f>
        <v>1813286943</v>
      </c>
      <c r="H10" s="19">
        <f>+I10</f>
        <v>807113525.13</v>
      </c>
      <c r="I10" s="20">
        <f>630147423.71+176966101.42</f>
        <v>807113525.13</v>
      </c>
      <c r="J10" s="21">
        <f>+I10-E10</f>
        <v>-1006173417.87</v>
      </c>
      <c r="K10" s="22" t="s">
        <v>14</v>
      </c>
      <c r="L10" s="23"/>
      <c r="M10" s="16"/>
    </row>
    <row r="11" spans="2:12" ht="15">
      <c r="B11" s="18"/>
      <c r="C11" s="98" t="s">
        <v>15</v>
      </c>
      <c r="D11" s="99"/>
      <c r="E11" s="19">
        <v>0</v>
      </c>
      <c r="F11" s="19">
        <f aca="true" t="shared" si="0" ref="F11">+I11-E11</f>
        <v>0</v>
      </c>
      <c r="G11" s="19">
        <f aca="true" t="shared" si="1" ref="G11:G16">SUM(E11:F11)</f>
        <v>0</v>
      </c>
      <c r="H11" s="19">
        <f aca="true" t="shared" si="2" ref="H11:H16">+I11</f>
        <v>0</v>
      </c>
      <c r="I11" s="20">
        <v>0</v>
      </c>
      <c r="J11" s="21">
        <f aca="true" t="shared" si="3" ref="J11:J39">+I11-E11</f>
        <v>0</v>
      </c>
      <c r="K11" s="25"/>
      <c r="L11" s="23"/>
    </row>
    <row r="12" spans="2:12" ht="15">
      <c r="B12" s="18"/>
      <c r="C12" s="98" t="s">
        <v>16</v>
      </c>
      <c r="D12" s="99"/>
      <c r="E12" s="19">
        <v>0</v>
      </c>
      <c r="F12" s="19">
        <f>96932.88+7105825</f>
        <v>7202757.88</v>
      </c>
      <c r="G12" s="19">
        <f>SUM(E12:F12)</f>
        <v>7202757.88</v>
      </c>
      <c r="H12" s="19">
        <f>+I12</f>
        <v>10878071.48</v>
      </c>
      <c r="I12" s="20">
        <v>10878071.48</v>
      </c>
      <c r="J12" s="21">
        <f t="shared" si="3"/>
        <v>10878071.48</v>
      </c>
      <c r="K12" s="25" t="s">
        <v>17</v>
      </c>
      <c r="L12" s="26"/>
    </row>
    <row r="13" spans="2:12" ht="15">
      <c r="B13" s="18"/>
      <c r="C13" s="98" t="s">
        <v>18</v>
      </c>
      <c r="D13" s="99"/>
      <c r="E13" s="19">
        <v>2296596623</v>
      </c>
      <c r="F13" s="19">
        <v>0</v>
      </c>
      <c r="G13" s="19">
        <f>SUM(E13:F13)</f>
        <v>2296596623</v>
      </c>
      <c r="H13" s="19">
        <f>+I13</f>
        <v>1232301434.88</v>
      </c>
      <c r="I13" s="20">
        <v>1232301434.88</v>
      </c>
      <c r="J13" s="21">
        <f>+I13-E13</f>
        <v>-1064295188.1199999</v>
      </c>
      <c r="K13" s="22" t="s">
        <v>19</v>
      </c>
      <c r="L13" s="23"/>
    </row>
    <row r="14" spans="2:12" ht="15">
      <c r="B14" s="18"/>
      <c r="C14" s="98" t="s">
        <v>20</v>
      </c>
      <c r="D14" s="99"/>
      <c r="E14" s="19">
        <v>33679107</v>
      </c>
      <c r="F14" s="19">
        <f>1812266.92+7548755</f>
        <v>9361021.92</v>
      </c>
      <c r="G14" s="19">
        <f t="shared" si="1"/>
        <v>43040128.92</v>
      </c>
      <c r="H14" s="19">
        <f t="shared" si="2"/>
        <v>136185636.58</v>
      </c>
      <c r="I14" s="20">
        <f>136185636.58</f>
        <v>136185636.58</v>
      </c>
      <c r="J14" s="21">
        <f t="shared" si="3"/>
        <v>102506529.58000001</v>
      </c>
      <c r="K14" s="22" t="s">
        <v>21</v>
      </c>
      <c r="L14" s="27"/>
    </row>
    <row r="15" spans="2:13" ht="15">
      <c r="B15" s="18"/>
      <c r="C15" s="98" t="s">
        <v>22</v>
      </c>
      <c r="D15" s="99"/>
      <c r="E15" s="19">
        <v>34730971</v>
      </c>
      <c r="F15" s="19">
        <v>122690295</v>
      </c>
      <c r="G15" s="19">
        <f t="shared" si="1"/>
        <v>157421266</v>
      </c>
      <c r="H15" s="19">
        <f t="shared" si="2"/>
        <v>201272901.38</v>
      </c>
      <c r="I15" s="20">
        <f>201263948.54+8952.84</f>
        <v>201272901.38</v>
      </c>
      <c r="J15" s="21">
        <f t="shared" si="3"/>
        <v>166541930.38</v>
      </c>
      <c r="K15" s="22" t="s">
        <v>23</v>
      </c>
      <c r="L15" s="28"/>
      <c r="M15" s="29"/>
    </row>
    <row r="16" spans="2:13" ht="15">
      <c r="B16" s="18"/>
      <c r="C16" s="111" t="s">
        <v>24</v>
      </c>
      <c r="D16" s="112"/>
      <c r="E16" s="30">
        <v>111962850</v>
      </c>
      <c r="F16" s="19">
        <v>0</v>
      </c>
      <c r="G16" s="30">
        <f t="shared" si="1"/>
        <v>111962850</v>
      </c>
      <c r="H16" s="19">
        <f t="shared" si="2"/>
        <v>34074810.849999994</v>
      </c>
      <c r="I16" s="20">
        <f>12298261.32+21785502.37-8952.84</f>
        <v>34074810.849999994</v>
      </c>
      <c r="J16" s="21">
        <f t="shared" si="3"/>
        <v>-77888039.15</v>
      </c>
      <c r="K16" s="22" t="s">
        <v>25</v>
      </c>
      <c r="L16" s="23"/>
      <c r="M16" s="29" t="s">
        <v>26</v>
      </c>
    </row>
    <row r="17" spans="2:13" ht="15">
      <c r="B17" s="107"/>
      <c r="C17" s="103" t="s">
        <v>27</v>
      </c>
      <c r="D17" s="104"/>
      <c r="E17" s="12">
        <f>SUM(E19:E29)</f>
        <v>26262616369</v>
      </c>
      <c r="F17" s="12">
        <f>SUM(F19:F29)</f>
        <v>1579712148</v>
      </c>
      <c r="G17" s="12">
        <f>SUM(G19:G29)</f>
        <v>27842328517</v>
      </c>
      <c r="H17" s="12">
        <f>SUM(H19:H29)</f>
        <v>14748789851</v>
      </c>
      <c r="I17" s="12">
        <f>SUM(I19:I29)</f>
        <v>14748789851</v>
      </c>
      <c r="J17" s="21">
        <f t="shared" si="3"/>
        <v>-11513826518</v>
      </c>
      <c r="K17" s="31"/>
      <c r="L17" s="15"/>
      <c r="M17" s="17"/>
    </row>
    <row r="18" spans="2:12" ht="15">
      <c r="B18" s="107"/>
      <c r="C18" s="98" t="s">
        <v>28</v>
      </c>
      <c r="D18" s="99"/>
      <c r="E18" s="12"/>
      <c r="F18" s="12"/>
      <c r="G18" s="12"/>
      <c r="H18" s="12"/>
      <c r="I18" s="12"/>
      <c r="J18" s="32"/>
      <c r="K18" s="31"/>
      <c r="L18" s="33"/>
    </row>
    <row r="19" spans="2:12" ht="15">
      <c r="B19" s="18"/>
      <c r="C19" s="34"/>
      <c r="D19" s="35" t="s">
        <v>29</v>
      </c>
      <c r="E19" s="19">
        <v>20649600452</v>
      </c>
      <c r="F19" s="19">
        <v>1120273493</v>
      </c>
      <c r="G19" s="19">
        <f>SUM(E19:F19)</f>
        <v>21769873945</v>
      </c>
      <c r="H19" s="19">
        <f aca="true" t="shared" si="4" ref="H19:H29">+I19</f>
        <v>11591180578</v>
      </c>
      <c r="I19" s="20">
        <v>11591180578</v>
      </c>
      <c r="J19" s="21">
        <f t="shared" si="3"/>
        <v>-9058419874</v>
      </c>
      <c r="K19" s="25" t="s">
        <v>30</v>
      </c>
      <c r="L19" s="15"/>
    </row>
    <row r="20" spans="2:12" ht="15">
      <c r="B20" s="18"/>
      <c r="C20" s="34"/>
      <c r="D20" s="35" t="s">
        <v>31</v>
      </c>
      <c r="E20" s="19">
        <v>1377803336</v>
      </c>
      <c r="F20" s="19">
        <v>19827802</v>
      </c>
      <c r="G20" s="19">
        <f aca="true" t="shared" si="5" ref="G20:G36">SUM(E20:F20)</f>
        <v>1397631138</v>
      </c>
      <c r="H20" s="19">
        <f t="shared" si="4"/>
        <v>729200826</v>
      </c>
      <c r="I20" s="20">
        <v>729200826</v>
      </c>
      <c r="J20" s="21">
        <f t="shared" si="3"/>
        <v>-648602510</v>
      </c>
      <c r="K20" s="25">
        <v>4211010102</v>
      </c>
      <c r="L20" s="15"/>
    </row>
    <row r="21" spans="2:12" ht="15">
      <c r="B21" s="18"/>
      <c r="C21" s="34"/>
      <c r="D21" s="35" t="s">
        <v>32</v>
      </c>
      <c r="E21" s="19">
        <v>932138172</v>
      </c>
      <c r="F21" s="19">
        <v>18998830</v>
      </c>
      <c r="G21" s="19">
        <f t="shared" si="5"/>
        <v>951137002</v>
      </c>
      <c r="H21" s="19">
        <f t="shared" si="4"/>
        <v>461527274</v>
      </c>
      <c r="I21" s="20">
        <v>461527274</v>
      </c>
      <c r="J21" s="21">
        <f t="shared" si="3"/>
        <v>-470610898</v>
      </c>
      <c r="K21" s="25">
        <v>4211010108</v>
      </c>
      <c r="L21" s="15"/>
    </row>
    <row r="22" spans="2:12" ht="15">
      <c r="B22" s="18"/>
      <c r="C22" s="34"/>
      <c r="D22" s="35" t="s">
        <v>33</v>
      </c>
      <c r="E22" s="19">
        <v>400904608</v>
      </c>
      <c r="F22" s="19">
        <v>0</v>
      </c>
      <c r="G22" s="19">
        <f t="shared" si="5"/>
        <v>400904608</v>
      </c>
      <c r="H22" s="19">
        <f t="shared" si="4"/>
        <v>191021965</v>
      </c>
      <c r="I22" s="20">
        <v>191021965</v>
      </c>
      <c r="J22" s="21">
        <f t="shared" si="3"/>
        <v>-209882643</v>
      </c>
      <c r="K22" s="25">
        <v>4211010109</v>
      </c>
      <c r="L22" s="36"/>
    </row>
    <row r="23" spans="2:12" ht="15">
      <c r="B23" s="18"/>
      <c r="C23" s="34"/>
      <c r="D23" s="35" t="s">
        <v>34</v>
      </c>
      <c r="E23" s="19"/>
      <c r="F23" s="19">
        <f aca="true" t="shared" si="6" ref="F23:F31">+I23-E23</f>
        <v>0</v>
      </c>
      <c r="G23" s="19">
        <f t="shared" si="5"/>
        <v>0</v>
      </c>
      <c r="H23" s="19">
        <f t="shared" si="4"/>
        <v>0</v>
      </c>
      <c r="I23" s="37"/>
      <c r="J23" s="21">
        <f t="shared" si="3"/>
        <v>0</v>
      </c>
      <c r="K23" s="25"/>
      <c r="L23" s="15"/>
    </row>
    <row r="24" spans="2:12" ht="15">
      <c r="B24" s="18"/>
      <c r="C24" s="34"/>
      <c r="D24" s="35" t="s">
        <v>35</v>
      </c>
      <c r="E24" s="19">
        <v>618503278</v>
      </c>
      <c r="F24" s="19">
        <v>49436279</v>
      </c>
      <c r="G24" s="19">
        <f t="shared" si="5"/>
        <v>667939557</v>
      </c>
      <c r="H24" s="19">
        <f t="shared" si="4"/>
        <v>412448293</v>
      </c>
      <c r="I24" s="38">
        <v>412448293</v>
      </c>
      <c r="J24" s="39">
        <f t="shared" si="3"/>
        <v>-206054985</v>
      </c>
      <c r="K24" s="25">
        <v>4211010105</v>
      </c>
      <c r="L24" s="15"/>
    </row>
    <row r="25" spans="2:12" ht="15">
      <c r="B25" s="18"/>
      <c r="C25" s="34"/>
      <c r="D25" s="35" t="s">
        <v>36</v>
      </c>
      <c r="E25" s="19">
        <v>0</v>
      </c>
      <c r="F25" s="19">
        <v>0</v>
      </c>
      <c r="G25" s="19">
        <f t="shared" si="5"/>
        <v>0</v>
      </c>
      <c r="H25" s="19">
        <v>0</v>
      </c>
      <c r="I25" s="37"/>
      <c r="J25" s="21">
        <f t="shared" si="3"/>
        <v>0</v>
      </c>
      <c r="K25" s="25"/>
      <c r="L25" s="23"/>
    </row>
    <row r="26" spans="2:12" ht="15">
      <c r="B26" s="18"/>
      <c r="C26" s="34"/>
      <c r="D26" s="35" t="s">
        <v>37</v>
      </c>
      <c r="E26" s="19">
        <v>0</v>
      </c>
      <c r="F26" s="19">
        <v>371175743</v>
      </c>
      <c r="G26" s="19">
        <f t="shared" si="5"/>
        <v>371175743</v>
      </c>
      <c r="H26" s="19">
        <f t="shared" si="4"/>
        <v>0</v>
      </c>
      <c r="I26" s="37"/>
      <c r="J26" s="21">
        <f t="shared" si="3"/>
        <v>0</v>
      </c>
      <c r="K26" s="25"/>
      <c r="L26" s="23"/>
    </row>
    <row r="27" spans="2:12" ht="15">
      <c r="B27" s="18"/>
      <c r="C27" s="34"/>
      <c r="D27" s="35" t="s">
        <v>38</v>
      </c>
      <c r="E27" s="19">
        <v>766977392</v>
      </c>
      <c r="F27" s="19">
        <v>1</v>
      </c>
      <c r="G27" s="19">
        <f t="shared" si="5"/>
        <v>766977393</v>
      </c>
      <c r="H27" s="19">
        <f t="shared" si="4"/>
        <v>403717500</v>
      </c>
      <c r="I27" s="20">
        <v>403717500</v>
      </c>
      <c r="J27" s="39">
        <f t="shared" si="3"/>
        <v>-363259892</v>
      </c>
      <c r="K27" s="25" t="s">
        <v>39</v>
      </c>
      <c r="L27" s="15"/>
    </row>
    <row r="28" spans="2:12" ht="15">
      <c r="B28" s="18"/>
      <c r="C28" s="34"/>
      <c r="D28" s="35" t="s">
        <v>40</v>
      </c>
      <c r="E28" s="19">
        <v>1516689131</v>
      </c>
      <c r="F28" s="19">
        <v>0</v>
      </c>
      <c r="G28" s="19">
        <f>SUM(E28:F28)</f>
        <v>1516689131</v>
      </c>
      <c r="H28" s="19">
        <f t="shared" si="4"/>
        <v>959693415</v>
      </c>
      <c r="I28" s="20">
        <v>959693415</v>
      </c>
      <c r="J28" s="39">
        <f t="shared" si="3"/>
        <v>-556995716</v>
      </c>
      <c r="K28" s="25">
        <v>4211010103</v>
      </c>
      <c r="L28" s="15"/>
    </row>
    <row r="29" spans="2:12" ht="22.5" customHeight="1">
      <c r="B29" s="18"/>
      <c r="C29" s="34"/>
      <c r="D29" s="40" t="s">
        <v>41</v>
      </c>
      <c r="E29" s="19">
        <v>0</v>
      </c>
      <c r="F29" s="19">
        <f t="shared" si="6"/>
        <v>0</v>
      </c>
      <c r="G29" s="19">
        <f t="shared" si="5"/>
        <v>0</v>
      </c>
      <c r="H29" s="19">
        <f t="shared" si="4"/>
        <v>0</v>
      </c>
      <c r="I29" s="30"/>
      <c r="J29" s="21">
        <f t="shared" si="3"/>
        <v>0</v>
      </c>
      <c r="K29" s="25"/>
      <c r="L29" s="41"/>
    </row>
    <row r="30" spans="2:12" ht="18.75" customHeight="1">
      <c r="B30" s="18"/>
      <c r="C30" s="109" t="s">
        <v>42</v>
      </c>
      <c r="D30" s="110"/>
      <c r="E30" s="21">
        <f>SUM(E31:E35)</f>
        <v>794809650</v>
      </c>
      <c r="F30" s="21">
        <f>SUM(F31:F35)</f>
        <v>1858852</v>
      </c>
      <c r="G30" s="21">
        <f>SUM(G31:G35)</f>
        <v>796668502</v>
      </c>
      <c r="H30" s="21">
        <f>SUM(H31:H35)</f>
        <v>395123681.40999997</v>
      </c>
      <c r="I30" s="21">
        <f>SUM(I31:I35)</f>
        <v>395123681.40999997</v>
      </c>
      <c r="J30" s="21">
        <f t="shared" si="3"/>
        <v>-399685968.59000003</v>
      </c>
      <c r="K30" s="25"/>
      <c r="L30" s="42"/>
    </row>
    <row r="31" spans="2:12" ht="15">
      <c r="B31" s="18"/>
      <c r="C31" s="34"/>
      <c r="D31" s="35" t="s">
        <v>43</v>
      </c>
      <c r="E31" s="19"/>
      <c r="F31" s="19">
        <f t="shared" si="6"/>
        <v>0</v>
      </c>
      <c r="G31" s="19">
        <f t="shared" si="5"/>
        <v>0</v>
      </c>
      <c r="H31" s="19">
        <f>+I31</f>
        <v>0</v>
      </c>
      <c r="I31" s="30"/>
      <c r="J31" s="21">
        <f>+I31-E31</f>
        <v>0</v>
      </c>
      <c r="K31" s="25"/>
      <c r="L31" s="28"/>
    </row>
    <row r="32" spans="2:12" ht="15">
      <c r="B32" s="18"/>
      <c r="C32" s="34"/>
      <c r="D32" s="35" t="s">
        <v>44</v>
      </c>
      <c r="E32" s="19">
        <v>71156654</v>
      </c>
      <c r="F32" s="19">
        <v>2206210</v>
      </c>
      <c r="G32" s="19">
        <f t="shared" si="5"/>
        <v>73362864</v>
      </c>
      <c r="H32" s="19">
        <f aca="true" t="shared" si="7" ref="H32:H35">+I32</f>
        <v>36681432</v>
      </c>
      <c r="I32" s="20">
        <v>36681432</v>
      </c>
      <c r="J32" s="21">
        <f>+I32-E32</f>
        <v>-34475222</v>
      </c>
      <c r="K32" s="25" t="s">
        <v>45</v>
      </c>
      <c r="L32" s="41"/>
    </row>
    <row r="33" spans="2:12" ht="15">
      <c r="B33" s="18"/>
      <c r="C33" s="34"/>
      <c r="D33" s="35" t="s">
        <v>46</v>
      </c>
      <c r="E33" s="19">
        <v>263883854</v>
      </c>
      <c r="F33" s="19">
        <v>-347358</v>
      </c>
      <c r="G33" s="19">
        <f>SUM(E33:F33)</f>
        <v>263536496</v>
      </c>
      <c r="H33" s="19">
        <f t="shared" si="7"/>
        <v>122232979.81</v>
      </c>
      <c r="I33" s="20">
        <v>122232979.81</v>
      </c>
      <c r="J33" s="21">
        <f>+I33-E33</f>
        <v>-141650874.19</v>
      </c>
      <c r="K33" s="25" t="s">
        <v>47</v>
      </c>
      <c r="L33" s="41"/>
    </row>
    <row r="34" spans="2:12" ht="15">
      <c r="B34" s="18"/>
      <c r="C34" s="34"/>
      <c r="D34" s="35" t="s">
        <v>48</v>
      </c>
      <c r="E34" s="19">
        <v>59367050</v>
      </c>
      <c r="F34" s="19">
        <v>0</v>
      </c>
      <c r="G34" s="19">
        <f t="shared" si="5"/>
        <v>59367050</v>
      </c>
      <c r="H34" s="19">
        <f t="shared" si="7"/>
        <v>22830958</v>
      </c>
      <c r="I34" s="37">
        <v>22830958</v>
      </c>
      <c r="J34" s="21">
        <f>+I34-E34</f>
        <v>-36536092</v>
      </c>
      <c r="K34" s="25"/>
      <c r="L34" s="28"/>
    </row>
    <row r="35" spans="2:12" ht="15">
      <c r="B35" s="18"/>
      <c r="C35" s="34"/>
      <c r="D35" s="43" t="s">
        <v>49</v>
      </c>
      <c r="E35" s="44">
        <v>400402092</v>
      </c>
      <c r="F35" s="19">
        <v>0</v>
      </c>
      <c r="G35" s="30">
        <f t="shared" si="5"/>
        <v>400402092</v>
      </c>
      <c r="H35" s="19">
        <f t="shared" si="7"/>
        <v>213378311.6</v>
      </c>
      <c r="I35" s="20">
        <v>213378311.6</v>
      </c>
      <c r="J35" s="39">
        <f>+I35-E35</f>
        <v>-187023780.4</v>
      </c>
      <c r="K35" s="25" t="s">
        <v>50</v>
      </c>
      <c r="L35" s="41"/>
    </row>
    <row r="36" spans="2:12" ht="15">
      <c r="B36" s="18"/>
      <c r="C36" s="106" t="s">
        <v>51</v>
      </c>
      <c r="D36" s="104"/>
      <c r="E36" s="19"/>
      <c r="F36" s="19"/>
      <c r="G36" s="19">
        <f t="shared" si="5"/>
        <v>0</v>
      </c>
      <c r="H36" s="19"/>
      <c r="I36" s="45"/>
      <c r="J36" s="39">
        <f t="shared" si="3"/>
        <v>0</v>
      </c>
      <c r="K36" s="25"/>
      <c r="L36" s="28"/>
    </row>
    <row r="37" spans="2:12" ht="15">
      <c r="B37" s="18"/>
      <c r="C37" s="106" t="s">
        <v>52</v>
      </c>
      <c r="D37" s="104"/>
      <c r="E37" s="46">
        <f>+E38</f>
        <v>0</v>
      </c>
      <c r="F37" s="46">
        <f>+F38</f>
        <v>0</v>
      </c>
      <c r="G37" s="46">
        <f>+G38</f>
        <v>0</v>
      </c>
      <c r="H37" s="46">
        <f>+H38</f>
        <v>0</v>
      </c>
      <c r="I37" s="21">
        <f>+I38</f>
        <v>0</v>
      </c>
      <c r="J37" s="21">
        <f t="shared" si="3"/>
        <v>0</v>
      </c>
      <c r="K37" s="25"/>
      <c r="L37" s="28"/>
    </row>
    <row r="38" spans="2:12" ht="15">
      <c r="B38" s="18"/>
      <c r="C38" s="34"/>
      <c r="D38" s="35" t="s">
        <v>53</v>
      </c>
      <c r="E38" s="13"/>
      <c r="F38" s="13"/>
      <c r="G38" s="13"/>
      <c r="H38" s="13"/>
      <c r="I38" s="19"/>
      <c r="J38" s="21">
        <f t="shared" si="3"/>
        <v>0</v>
      </c>
      <c r="K38" s="25"/>
      <c r="L38" s="23"/>
    </row>
    <row r="39" spans="2:12" ht="15">
      <c r="B39" s="18"/>
      <c r="C39" s="103" t="s">
        <v>54</v>
      </c>
      <c r="D39" s="104"/>
      <c r="E39" s="46">
        <f>SUM(E40:E41)</f>
        <v>0</v>
      </c>
      <c r="F39" s="46">
        <f>SUM(F40:F41)</f>
        <v>0</v>
      </c>
      <c r="G39" s="46">
        <f>SUM(G40:G41)</f>
        <v>0</v>
      </c>
      <c r="H39" s="46">
        <f>SUM(H40:H41)</f>
        <v>0</v>
      </c>
      <c r="I39" s="47">
        <f>SUM(I40:I41)</f>
        <v>0</v>
      </c>
      <c r="J39" s="21">
        <f t="shared" si="3"/>
        <v>0</v>
      </c>
      <c r="K39" s="25"/>
      <c r="L39" s="48"/>
    </row>
    <row r="40" spans="2:12" ht="15">
      <c r="B40" s="18"/>
      <c r="C40" s="34"/>
      <c r="D40" s="35" t="s">
        <v>55</v>
      </c>
      <c r="E40" s="13"/>
      <c r="F40" s="13"/>
      <c r="G40" s="13"/>
      <c r="H40" s="13"/>
      <c r="I40" s="9"/>
      <c r="J40" s="13"/>
      <c r="K40" s="49"/>
      <c r="L40" s="50"/>
    </row>
    <row r="41" spans="2:12" ht="15">
      <c r="B41" s="18"/>
      <c r="C41" s="34"/>
      <c r="D41" s="35" t="s">
        <v>56</v>
      </c>
      <c r="E41" s="13"/>
      <c r="F41" s="13"/>
      <c r="G41" s="13"/>
      <c r="H41" s="13"/>
      <c r="I41" s="9"/>
      <c r="J41" s="13"/>
      <c r="K41" s="49"/>
      <c r="L41" s="23"/>
    </row>
    <row r="42" spans="2:12" ht="6" customHeight="1">
      <c r="B42" s="18"/>
      <c r="C42" s="51"/>
      <c r="D42" s="52"/>
      <c r="E42" s="13"/>
      <c r="F42" s="13"/>
      <c r="G42" s="13"/>
      <c r="H42" s="13"/>
      <c r="I42" s="9"/>
      <c r="J42" s="13"/>
      <c r="K42" s="49"/>
      <c r="L42" s="50"/>
    </row>
    <row r="43" spans="2:12" ht="15">
      <c r="B43" s="93" t="s">
        <v>57</v>
      </c>
      <c r="C43" s="94"/>
      <c r="D43" s="95"/>
      <c r="E43" s="53">
        <f aca="true" t="shared" si="8" ref="E43:J43">+E10+E11+E12+E13+E14+E15+E16+E17+E30+E36+E37+E39</f>
        <v>31347682513</v>
      </c>
      <c r="F43" s="54">
        <f t="shared" si="8"/>
        <v>1720825074.8</v>
      </c>
      <c r="G43" s="54">
        <f t="shared" si="8"/>
        <v>33068507587.8</v>
      </c>
      <c r="H43" s="55">
        <f>+H10+H11+H12+H13+H14+H15+H16+H17+H30+H36+H37+H39</f>
        <v>17565739912.71</v>
      </c>
      <c r="I43" s="55">
        <f>+I10+I11+I12+I13+I14+I15+I16+I17+I30+I36+I37+I39</f>
        <v>17565739912.71</v>
      </c>
      <c r="J43" s="54">
        <f t="shared" si="8"/>
        <v>-13781942600.29</v>
      </c>
      <c r="K43" s="56"/>
      <c r="L43" s="15"/>
    </row>
    <row r="44" spans="2:12" ht="15">
      <c r="B44" s="105" t="s">
        <v>58</v>
      </c>
      <c r="C44" s="106"/>
      <c r="D44" s="104"/>
      <c r="E44" s="53"/>
      <c r="F44" s="54"/>
      <c r="G44" s="54"/>
      <c r="H44" s="54"/>
      <c r="I44" s="55"/>
      <c r="J44" s="57"/>
      <c r="K44" s="56"/>
      <c r="L44" s="23"/>
    </row>
    <row r="45" spans="2:12" ht="6" customHeight="1">
      <c r="B45" s="107"/>
      <c r="C45" s="108"/>
      <c r="D45" s="97"/>
      <c r="E45" s="53"/>
      <c r="F45" s="54"/>
      <c r="G45" s="54"/>
      <c r="H45" s="54"/>
      <c r="I45" s="55"/>
      <c r="J45" s="57"/>
      <c r="K45" s="56"/>
      <c r="L45" s="23"/>
    </row>
    <row r="46" spans="2:13" ht="15">
      <c r="B46" s="93" t="s">
        <v>59</v>
      </c>
      <c r="C46" s="94"/>
      <c r="D46" s="95"/>
      <c r="E46" s="58"/>
      <c r="F46" s="58"/>
      <c r="G46" s="58"/>
      <c r="H46" s="58"/>
      <c r="I46" s="59"/>
      <c r="J46" s="60"/>
      <c r="K46" s="56"/>
      <c r="L46" s="23"/>
      <c r="M46" t="s">
        <v>60</v>
      </c>
    </row>
    <row r="47" spans="2:12" ht="5.25" customHeight="1">
      <c r="B47" s="18"/>
      <c r="C47" s="51"/>
      <c r="D47" s="52"/>
      <c r="E47" s="61"/>
      <c r="F47" s="62"/>
      <c r="G47" s="62"/>
      <c r="H47" s="62"/>
      <c r="I47" s="61"/>
      <c r="J47" s="62"/>
      <c r="K47" s="63"/>
      <c r="L47" s="23"/>
    </row>
    <row r="48" spans="2:12" ht="15">
      <c r="B48" s="93" t="s">
        <v>61</v>
      </c>
      <c r="C48" s="94"/>
      <c r="D48" s="95"/>
      <c r="E48" s="9"/>
      <c r="F48" s="9"/>
      <c r="G48" s="9"/>
      <c r="H48" s="9"/>
      <c r="I48" s="64"/>
      <c r="J48" s="9"/>
      <c r="K48" s="65"/>
      <c r="L48" s="23"/>
    </row>
    <row r="49" spans="2:12" ht="15">
      <c r="B49" s="18"/>
      <c r="C49" s="98" t="s">
        <v>62</v>
      </c>
      <c r="D49" s="99"/>
      <c r="E49" s="21">
        <f>SUM(E50:E57)</f>
        <v>31715360555</v>
      </c>
      <c r="F49" s="21">
        <f>SUM(F50:F57)</f>
        <v>202803080</v>
      </c>
      <c r="G49" s="21">
        <f>SUM(G50:G57)</f>
        <v>31918163635</v>
      </c>
      <c r="H49" s="21">
        <f>SUM(H50:H57)</f>
        <v>15268566859.58</v>
      </c>
      <c r="I49" s="21">
        <f>SUM(I50:I57)</f>
        <v>15268566859.58</v>
      </c>
      <c r="J49" s="21">
        <f aca="true" t="shared" si="9" ref="J49:J65">+I49-E49</f>
        <v>-16446793695.42</v>
      </c>
      <c r="K49" s="66"/>
      <c r="L49" s="67"/>
    </row>
    <row r="50" spans="2:12" ht="15">
      <c r="B50" s="18"/>
      <c r="C50" s="34"/>
      <c r="D50" s="35" t="s">
        <v>63</v>
      </c>
      <c r="E50" s="19">
        <v>18385448004</v>
      </c>
      <c r="F50" s="19">
        <v>0</v>
      </c>
      <c r="G50" s="19">
        <f aca="true" t="shared" si="10" ref="G50:G57">SUM(E50:F50)</f>
        <v>18385448004</v>
      </c>
      <c r="H50" s="19">
        <f aca="true" t="shared" si="11" ref="H50:H57">+I50</f>
        <v>8110772169.54</v>
      </c>
      <c r="I50" s="20">
        <v>8110772169.54</v>
      </c>
      <c r="J50" s="39">
        <f t="shared" si="9"/>
        <v>-10274675834.46</v>
      </c>
      <c r="K50" s="22" t="s">
        <v>64</v>
      </c>
      <c r="L50" s="41"/>
    </row>
    <row r="51" spans="2:12" ht="15">
      <c r="B51" s="18"/>
      <c r="C51" s="34"/>
      <c r="D51" s="35" t="s">
        <v>65</v>
      </c>
      <c r="E51" s="19">
        <v>3584348363</v>
      </c>
      <c r="F51" s="19">
        <f>3180564+23058577</f>
        <v>26239141</v>
      </c>
      <c r="G51" s="19">
        <f t="shared" si="10"/>
        <v>3610587504</v>
      </c>
      <c r="H51" s="19">
        <f t="shared" si="11"/>
        <v>1826599210.04</v>
      </c>
      <c r="I51" s="20">
        <v>1826599210.04</v>
      </c>
      <c r="J51" s="21">
        <f t="shared" si="9"/>
        <v>-1757749152.96</v>
      </c>
      <c r="K51" s="25" t="s">
        <v>66</v>
      </c>
      <c r="L51" s="41"/>
    </row>
    <row r="52" spans="2:12" ht="15">
      <c r="B52" s="18"/>
      <c r="C52" s="34"/>
      <c r="D52" s="35" t="s">
        <v>67</v>
      </c>
      <c r="E52" s="19">
        <v>3380045882</v>
      </c>
      <c r="F52" s="19">
        <v>0</v>
      </c>
      <c r="G52" s="19">
        <f t="shared" si="10"/>
        <v>3380045882</v>
      </c>
      <c r="H52" s="68">
        <f t="shared" si="11"/>
        <v>2043771013</v>
      </c>
      <c r="I52" s="37">
        <v>2043771013</v>
      </c>
      <c r="J52" s="21">
        <f t="shared" si="9"/>
        <v>-1336274869</v>
      </c>
      <c r="K52" s="22" t="s">
        <v>68</v>
      </c>
      <c r="L52" s="41"/>
    </row>
    <row r="53" spans="2:12" ht="39" customHeight="1">
      <c r="B53" s="18"/>
      <c r="C53" s="34"/>
      <c r="D53" s="40" t="s">
        <v>69</v>
      </c>
      <c r="E53" s="19">
        <v>3096628697</v>
      </c>
      <c r="F53" s="19">
        <v>22543545</v>
      </c>
      <c r="G53" s="19">
        <f t="shared" si="10"/>
        <v>3119172242</v>
      </c>
      <c r="H53" s="68">
        <f t="shared" si="11"/>
        <v>1559586126</v>
      </c>
      <c r="I53" s="20">
        <v>1559586126</v>
      </c>
      <c r="J53" s="21">
        <f t="shared" si="9"/>
        <v>-1537042571</v>
      </c>
      <c r="K53" s="25" t="s">
        <v>70</v>
      </c>
      <c r="L53" s="41"/>
    </row>
    <row r="54" spans="2:12" ht="15">
      <c r="B54" s="18"/>
      <c r="C54" s="34"/>
      <c r="D54" s="35" t="s">
        <v>71</v>
      </c>
      <c r="E54" s="19">
        <v>1107048507</v>
      </c>
      <c r="F54" s="19">
        <v>11016781</v>
      </c>
      <c r="G54" s="19">
        <f t="shared" si="10"/>
        <v>1118065288</v>
      </c>
      <c r="H54" s="19">
        <f t="shared" si="11"/>
        <v>568938438</v>
      </c>
      <c r="I54" s="20">
        <v>568938438</v>
      </c>
      <c r="J54" s="21">
        <f t="shared" si="9"/>
        <v>-538110069</v>
      </c>
      <c r="K54" s="22" t="s">
        <v>72</v>
      </c>
      <c r="L54" s="41"/>
    </row>
    <row r="55" spans="2:12" ht="15">
      <c r="B55" s="18"/>
      <c r="C55" s="34"/>
      <c r="D55" s="43" t="s">
        <v>73</v>
      </c>
      <c r="E55" s="19">
        <v>207900219</v>
      </c>
      <c r="F55" s="19">
        <f>39981341+1355714-21525442</f>
        <v>19811613</v>
      </c>
      <c r="G55" s="19">
        <f t="shared" si="10"/>
        <v>227711832</v>
      </c>
      <c r="H55" s="19">
        <f t="shared" si="11"/>
        <v>99346265</v>
      </c>
      <c r="I55" s="20">
        <v>99346265</v>
      </c>
      <c r="J55" s="21">
        <f t="shared" si="9"/>
        <v>-108553954</v>
      </c>
      <c r="K55" s="25" t="s">
        <v>74</v>
      </c>
      <c r="L55" s="41"/>
    </row>
    <row r="56" spans="2:12" ht="31.5" customHeight="1">
      <c r="B56" s="18"/>
      <c r="C56" s="34"/>
      <c r="D56" s="40" t="s">
        <v>75</v>
      </c>
      <c r="E56" s="19">
        <v>101548770</v>
      </c>
      <c r="F56" s="19">
        <v>108323204</v>
      </c>
      <c r="G56" s="19">
        <f t="shared" si="10"/>
        <v>209871974</v>
      </c>
      <c r="H56" s="19">
        <f t="shared" si="11"/>
        <v>125923182</v>
      </c>
      <c r="I56" s="20">
        <v>125923182</v>
      </c>
      <c r="J56" s="21">
        <f t="shared" si="9"/>
        <v>24374412</v>
      </c>
      <c r="K56" s="25" t="s">
        <v>76</v>
      </c>
      <c r="L56" s="41"/>
    </row>
    <row r="57" spans="2:12" ht="15">
      <c r="B57" s="18"/>
      <c r="C57" s="34"/>
      <c r="D57" s="69" t="s">
        <v>77</v>
      </c>
      <c r="E57" s="19">
        <v>1852392113</v>
      </c>
      <c r="F57" s="19">
        <v>14868796</v>
      </c>
      <c r="G57" s="19">
        <f t="shared" si="10"/>
        <v>1867260909</v>
      </c>
      <c r="H57" s="19">
        <f t="shared" si="11"/>
        <v>933630456</v>
      </c>
      <c r="I57" s="20">
        <v>933630456</v>
      </c>
      <c r="J57" s="21">
        <f t="shared" si="9"/>
        <v>-918761657</v>
      </c>
      <c r="K57" s="25" t="s">
        <v>78</v>
      </c>
      <c r="L57" s="24"/>
    </row>
    <row r="58" spans="2:12" ht="15">
      <c r="B58" s="18"/>
      <c r="C58" s="98" t="s">
        <v>79</v>
      </c>
      <c r="D58" s="99"/>
      <c r="E58" s="21">
        <v>6947145347</v>
      </c>
      <c r="F58" s="21">
        <f>SUM(F59:F62)</f>
        <v>1132868226.1</v>
      </c>
      <c r="G58" s="21">
        <f>SUM(G59:G62)</f>
        <v>8080013573.1</v>
      </c>
      <c r="H58" s="21">
        <f>+I58</f>
        <v>5522672634.73</v>
      </c>
      <c r="I58" s="21">
        <f>+I59+I60</f>
        <v>5522672634.73</v>
      </c>
      <c r="J58" s="21">
        <f>+I58-E58</f>
        <v>-1424472712.2700005</v>
      </c>
      <c r="K58" s="25"/>
      <c r="L58" s="70">
        <v>15138833672.83</v>
      </c>
    </row>
    <row r="59" spans="2:12" ht="15">
      <c r="B59" s="18"/>
      <c r="C59" s="34"/>
      <c r="D59" s="35" t="s">
        <v>80</v>
      </c>
      <c r="E59" s="19">
        <v>2788966533</v>
      </c>
      <c r="F59" s="30">
        <v>0</v>
      </c>
      <c r="G59" s="19">
        <f>SUM(E59:F59)</f>
        <v>2788966533</v>
      </c>
      <c r="H59" s="19">
        <f>+I59</f>
        <v>1635864675.14</v>
      </c>
      <c r="I59" s="20">
        <v>1635864675.14</v>
      </c>
      <c r="J59" s="21">
        <f t="shared" si="9"/>
        <v>-1153101857.86</v>
      </c>
      <c r="K59" s="25" t="s">
        <v>81</v>
      </c>
      <c r="L59" s="71">
        <f>+L58-I58</f>
        <v>9616161038.1</v>
      </c>
    </row>
    <row r="60" spans="2:13" ht="15">
      <c r="B60" s="18"/>
      <c r="C60" s="34"/>
      <c r="D60" s="35" t="s">
        <v>82</v>
      </c>
      <c r="E60" s="19">
        <v>4158178814</v>
      </c>
      <c r="F60" s="19">
        <f>442876776.1+689991450</f>
        <v>1132868226.1</v>
      </c>
      <c r="G60" s="30">
        <f>SUM(E60:F60)</f>
        <v>5291047040.1</v>
      </c>
      <c r="H60" s="30">
        <f>+I60</f>
        <v>3886807959.589999</v>
      </c>
      <c r="I60" s="20">
        <v>3886807959.589999</v>
      </c>
      <c r="J60" s="21">
        <f>+I60-E60</f>
        <v>-271370854.4100008</v>
      </c>
      <c r="K60" s="25"/>
      <c r="L60" s="72">
        <f>+L59+I60</f>
        <v>13502968997.689999</v>
      </c>
      <c r="M60" s="17"/>
    </row>
    <row r="61" spans="2:12" ht="15">
      <c r="B61" s="18"/>
      <c r="C61" s="34"/>
      <c r="D61" s="35" t="s">
        <v>83</v>
      </c>
      <c r="E61" s="19"/>
      <c r="F61" s="19"/>
      <c r="G61" s="19">
        <f>SUM(E61:F61)</f>
        <v>0</v>
      </c>
      <c r="H61" s="19"/>
      <c r="I61" s="19"/>
      <c r="J61" s="21">
        <f t="shared" si="9"/>
        <v>0</v>
      </c>
      <c r="K61" s="25"/>
      <c r="L61" s="73">
        <v>12382603215.199999</v>
      </c>
    </row>
    <row r="62" spans="2:12" ht="15">
      <c r="B62" s="18"/>
      <c r="C62" s="34"/>
      <c r="D62" s="35" t="s">
        <v>84</v>
      </c>
      <c r="E62" s="19"/>
      <c r="F62" s="19"/>
      <c r="G62" s="19">
        <f>SUM(E62:F62)</f>
        <v>0</v>
      </c>
      <c r="H62" s="19"/>
      <c r="I62" s="68"/>
      <c r="J62" s="21">
        <f t="shared" si="9"/>
        <v>0</v>
      </c>
      <c r="K62" s="25"/>
      <c r="L62" s="73"/>
    </row>
    <row r="63" spans="2:12" ht="15">
      <c r="B63" s="18"/>
      <c r="C63" s="98" t="s">
        <v>85</v>
      </c>
      <c r="D63" s="99"/>
      <c r="E63" s="21">
        <f>SUM(E64:E65)</f>
        <v>7353025</v>
      </c>
      <c r="F63" s="19">
        <v>0</v>
      </c>
      <c r="G63" s="30">
        <f>SUM(E63:F63)</f>
        <v>7353025</v>
      </c>
      <c r="H63" s="19">
        <f>+I63</f>
        <v>7726002</v>
      </c>
      <c r="I63" s="74">
        <f>SUM(I64:I65)</f>
        <v>7726002</v>
      </c>
      <c r="J63" s="21">
        <f t="shared" si="9"/>
        <v>372977</v>
      </c>
      <c r="K63" s="25"/>
      <c r="L63" s="15"/>
    </row>
    <row r="64" spans="2:12" ht="28.5" customHeight="1">
      <c r="B64" s="18"/>
      <c r="C64" s="34"/>
      <c r="D64" s="40" t="s">
        <v>86</v>
      </c>
      <c r="E64" s="19"/>
      <c r="F64" s="19"/>
      <c r="G64" s="19"/>
      <c r="H64" s="19"/>
      <c r="I64" s="19"/>
      <c r="J64" s="21"/>
      <c r="K64" s="25"/>
      <c r="L64" s="45"/>
    </row>
    <row r="65" spans="2:12" ht="15">
      <c r="B65" s="18"/>
      <c r="C65" s="34"/>
      <c r="D65" s="35" t="s">
        <v>87</v>
      </c>
      <c r="E65" s="19">
        <v>7353025</v>
      </c>
      <c r="F65" s="19">
        <v>0</v>
      </c>
      <c r="G65" s="30">
        <f>SUM(E65:F65)</f>
        <v>7353025</v>
      </c>
      <c r="H65" s="19">
        <f>+I65</f>
        <v>7726002</v>
      </c>
      <c r="I65" s="20">
        <v>7726002</v>
      </c>
      <c r="J65" s="21">
        <f t="shared" si="9"/>
        <v>372977</v>
      </c>
      <c r="K65" s="25">
        <v>4213101022</v>
      </c>
      <c r="L65" s="36"/>
    </row>
    <row r="66" spans="2:12" ht="15">
      <c r="B66" s="18"/>
      <c r="C66" s="98" t="s">
        <v>88</v>
      </c>
      <c r="D66" s="99"/>
      <c r="E66" s="19"/>
      <c r="F66" s="19"/>
      <c r="G66" s="19"/>
      <c r="H66" s="19"/>
      <c r="I66" s="19"/>
      <c r="J66" s="19"/>
      <c r="K66" s="65"/>
      <c r="L66" s="45"/>
    </row>
    <row r="67" spans="2:12" ht="15">
      <c r="B67" s="18"/>
      <c r="C67" s="98" t="s">
        <v>89</v>
      </c>
      <c r="D67" s="99"/>
      <c r="E67" s="19"/>
      <c r="F67" s="19"/>
      <c r="G67" s="19"/>
      <c r="H67" s="19"/>
      <c r="I67" s="19"/>
      <c r="J67" s="19"/>
      <c r="K67" s="65"/>
      <c r="L67" s="45"/>
    </row>
    <row r="68" spans="2:12" ht="6.75" customHeight="1">
      <c r="B68" s="18"/>
      <c r="C68" s="96"/>
      <c r="D68" s="97"/>
      <c r="E68" s="75"/>
      <c r="F68" s="75"/>
      <c r="G68" s="75"/>
      <c r="H68" s="75"/>
      <c r="I68" s="75"/>
      <c r="J68" s="75"/>
      <c r="K68" s="76"/>
      <c r="L68" s="77"/>
    </row>
    <row r="69" spans="1:12" ht="15">
      <c r="A69" s="78"/>
      <c r="B69" s="93" t="s">
        <v>90</v>
      </c>
      <c r="C69" s="94"/>
      <c r="D69" s="95"/>
      <c r="E69" s="79">
        <f aca="true" t="shared" si="12" ref="E69:J69">+E49+E58+E63+E66+E67</f>
        <v>38669858927</v>
      </c>
      <c r="F69" s="79">
        <f t="shared" si="12"/>
        <v>1335671306.1</v>
      </c>
      <c r="G69" s="79">
        <f t="shared" si="12"/>
        <v>40005530233.1</v>
      </c>
      <c r="H69" s="79">
        <f t="shared" si="12"/>
        <v>20798965496.309998</v>
      </c>
      <c r="I69" s="79">
        <f t="shared" si="12"/>
        <v>20798965496.309998</v>
      </c>
      <c r="J69" s="79">
        <f t="shared" si="12"/>
        <v>-17870893430.690002</v>
      </c>
      <c r="K69" s="80"/>
      <c r="L69" s="81"/>
    </row>
    <row r="70" spans="2:12" ht="4.5" customHeight="1">
      <c r="B70" s="18"/>
      <c r="C70" s="96"/>
      <c r="D70" s="97"/>
      <c r="E70" s="75"/>
      <c r="F70" s="75"/>
      <c r="G70" s="75"/>
      <c r="H70" s="75"/>
      <c r="I70" s="75"/>
      <c r="J70" s="75"/>
      <c r="K70" s="76"/>
      <c r="L70" s="77"/>
    </row>
    <row r="71" spans="2:12" ht="15">
      <c r="B71" s="93" t="s">
        <v>91</v>
      </c>
      <c r="C71" s="94"/>
      <c r="D71" s="95"/>
      <c r="E71" s="19"/>
      <c r="F71" s="19"/>
      <c r="G71" s="19"/>
      <c r="H71" s="19"/>
      <c r="I71" s="30"/>
      <c r="J71" s="30"/>
      <c r="K71" s="82"/>
      <c r="L71" s="83"/>
    </row>
    <row r="72" spans="2:12" ht="15">
      <c r="B72" s="18"/>
      <c r="C72" s="98" t="s">
        <v>92</v>
      </c>
      <c r="D72" s="99"/>
      <c r="E72" s="19"/>
      <c r="F72" s="19"/>
      <c r="G72" s="19">
        <f>SUM(E72:F72)</f>
        <v>0</v>
      </c>
      <c r="H72" s="19">
        <f>+I72</f>
        <v>0</v>
      </c>
      <c r="I72" s="19">
        <v>0</v>
      </c>
      <c r="J72" s="21">
        <f>+I72-E72</f>
        <v>0</v>
      </c>
      <c r="K72" s="25"/>
      <c r="L72" s="66"/>
    </row>
    <row r="73" spans="2:12" ht="5.25" customHeight="1">
      <c r="B73" s="18"/>
      <c r="C73" s="96"/>
      <c r="D73" s="97"/>
      <c r="E73" s="13"/>
      <c r="F73" s="13"/>
      <c r="G73" s="13"/>
      <c r="H73" s="13"/>
      <c r="I73" s="9"/>
      <c r="J73" s="13"/>
      <c r="K73" s="49"/>
      <c r="L73" s="85"/>
    </row>
    <row r="74" spans="2:12" ht="15">
      <c r="B74" s="93" t="s">
        <v>93</v>
      </c>
      <c r="C74" s="94"/>
      <c r="D74" s="95"/>
      <c r="E74" s="86">
        <f aca="true" t="shared" si="13" ref="E74">+E43+E69+E72</f>
        <v>70017541440</v>
      </c>
      <c r="F74" s="74">
        <f>+F43+F69+F72</f>
        <v>3056496380.8999996</v>
      </c>
      <c r="G74" s="74">
        <f>+G43+G69+G72</f>
        <v>73074037820.9</v>
      </c>
      <c r="H74" s="74">
        <f>+H43+H69+H72</f>
        <v>38364705409.02</v>
      </c>
      <c r="I74" s="74">
        <f>+I43+I69+I72</f>
        <v>38364705409.02</v>
      </c>
      <c r="J74" s="74">
        <f>+J43+J69+J72</f>
        <v>-31652836030.980003</v>
      </c>
      <c r="K74" s="87"/>
      <c r="L74" s="88"/>
    </row>
    <row r="75" spans="2:11" ht="3.75" customHeight="1">
      <c r="B75" s="18"/>
      <c r="C75" s="96"/>
      <c r="D75" s="97"/>
      <c r="E75" s="13"/>
      <c r="F75" s="13"/>
      <c r="G75" s="13"/>
      <c r="H75" s="13"/>
      <c r="I75" s="9"/>
      <c r="J75" s="13"/>
      <c r="K75" s="49"/>
    </row>
    <row r="76" spans="2:11" ht="13.5" customHeight="1">
      <c r="B76" s="18"/>
      <c r="C76" s="100" t="s">
        <v>94</v>
      </c>
      <c r="D76" s="95"/>
      <c r="E76" s="13"/>
      <c r="F76" s="19"/>
      <c r="G76" s="13"/>
      <c r="H76" s="13"/>
      <c r="I76" s="9"/>
      <c r="J76" s="9"/>
      <c r="K76" s="65"/>
    </row>
    <row r="77" spans="2:11" ht="25.5" customHeight="1">
      <c r="B77" s="18"/>
      <c r="C77" s="101" t="s">
        <v>95</v>
      </c>
      <c r="D77" s="102"/>
      <c r="E77" s="19"/>
      <c r="F77" s="19">
        <v>0</v>
      </c>
      <c r="G77" s="19">
        <f>SUM(E77:F77)</f>
        <v>0</v>
      </c>
      <c r="H77" s="19">
        <f>+I77</f>
        <v>0</v>
      </c>
      <c r="I77" s="19">
        <v>0</v>
      </c>
      <c r="J77" s="21">
        <f>+I77-E77</f>
        <v>0</v>
      </c>
      <c r="K77" s="25"/>
    </row>
    <row r="78" spans="2:11" ht="27" customHeight="1">
      <c r="B78" s="18"/>
      <c r="C78" s="101" t="s">
        <v>96</v>
      </c>
      <c r="D78" s="102"/>
      <c r="E78" s="19"/>
      <c r="F78" s="19"/>
      <c r="G78" s="19"/>
      <c r="H78" s="19"/>
      <c r="I78" s="19"/>
      <c r="J78" s="19"/>
      <c r="K78" s="65"/>
    </row>
    <row r="79" spans="2:11" ht="15">
      <c r="B79" s="18"/>
      <c r="C79" s="100" t="s">
        <v>97</v>
      </c>
      <c r="D79" s="95"/>
      <c r="E79" s="21">
        <f>SUM(E77:E78)</f>
        <v>0</v>
      </c>
      <c r="F79" s="21">
        <f>SUM(F77:F78)</f>
        <v>0</v>
      </c>
      <c r="G79" s="21">
        <f>SUM(G77:G78)</f>
        <v>0</v>
      </c>
      <c r="H79" s="21">
        <f>SUM(H77:H78)</f>
        <v>0</v>
      </c>
      <c r="I79" s="21">
        <f>SUM(I77:I78)</f>
        <v>0</v>
      </c>
      <c r="J79" s="21">
        <f>+I79-E79</f>
        <v>0</v>
      </c>
      <c r="K79" s="25"/>
    </row>
    <row r="80" spans="2:11" ht="6.75" customHeight="1" thickBot="1">
      <c r="B80" s="89"/>
      <c r="C80" s="91"/>
      <c r="D80" s="92"/>
      <c r="E80" s="90"/>
      <c r="F80" s="90"/>
      <c r="G80" s="90"/>
      <c r="H80" s="90"/>
      <c r="I80" s="90"/>
      <c r="J80" s="90"/>
      <c r="K80" s="76"/>
    </row>
    <row r="81" spans="7:9" ht="15">
      <c r="G81" s="29" t="s">
        <v>26</v>
      </c>
      <c r="I81" s="84" t="s">
        <v>26</v>
      </c>
    </row>
  </sheetData>
  <mergeCells count="52"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7:D37"/>
    <mergeCell ref="C11:D11"/>
    <mergeCell ref="C12:D12"/>
    <mergeCell ref="C13:D13"/>
    <mergeCell ref="C14:D14"/>
    <mergeCell ref="C15:D15"/>
    <mergeCell ref="C16:D16"/>
    <mergeCell ref="B17:B18"/>
    <mergeCell ref="C17:D17"/>
    <mergeCell ref="C18:D18"/>
    <mergeCell ref="C30:D30"/>
    <mergeCell ref="C36:D36"/>
    <mergeCell ref="C68:D68"/>
    <mergeCell ref="C39:D39"/>
    <mergeCell ref="B43:D43"/>
    <mergeCell ref="B44:D44"/>
    <mergeCell ref="B45:D45"/>
    <mergeCell ref="B46:D46"/>
    <mergeCell ref="B48:D48"/>
    <mergeCell ref="C49:D49"/>
    <mergeCell ref="C58:D58"/>
    <mergeCell ref="C63:D63"/>
    <mergeCell ref="C66:D66"/>
    <mergeCell ref="C67:D67"/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</mergeCells>
  <printOptions horizontalCentered="1"/>
  <pageMargins left="0" right="0" top="0.15748031496062992" bottom="0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Monica</cp:lastModifiedBy>
  <cp:lastPrinted>2019-07-30T20:33:12Z</cp:lastPrinted>
  <dcterms:created xsi:type="dcterms:W3CDTF">2019-07-30T18:32:48Z</dcterms:created>
  <dcterms:modified xsi:type="dcterms:W3CDTF">2020-02-26T08:09:54Z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F5 Estado Analítico de Ingresos Detallado 30062019.xlsx</vt:lpwstr>
  </property>
</Properties>
</file>